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405" activeTab="1"/>
  </bookViews>
  <sheets>
    <sheet name="Instructions" sheetId="1" r:id="rId1"/>
    <sheet name="Payment Schedu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april d. rivera</author>
  </authors>
  <commentList>
    <comment ref="B9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If applicable use prior month CHAR64 report.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<sst xmlns="http://schemas.openxmlformats.org/spreadsheetml/2006/main" count="69" uniqueCount="62">
  <si>
    <t>Equalization</t>
  </si>
  <si>
    <t>Calculated</t>
  </si>
  <si>
    <t>Adjustment</t>
  </si>
  <si>
    <t>Current</t>
  </si>
  <si>
    <t>Month</t>
  </si>
  <si>
    <t>Payment</t>
  </si>
  <si>
    <t>Current Month</t>
  </si>
  <si>
    <t>to Payment</t>
  </si>
  <si>
    <t>Base</t>
  </si>
  <si>
    <t>%</t>
  </si>
  <si>
    <t>YTD</t>
  </si>
  <si>
    <t>B * C</t>
  </si>
  <si>
    <t>D - H (prior month) (Not less than zero)</t>
  </si>
  <si>
    <t>E + F</t>
  </si>
  <si>
    <t>August</t>
  </si>
  <si>
    <t>September</t>
  </si>
  <si>
    <t>Total Payments</t>
  </si>
  <si>
    <t>Assistance</t>
  </si>
  <si>
    <t>to be paid YTD</t>
  </si>
  <si>
    <t>Paid YTD</t>
  </si>
  <si>
    <t>G + H (prior month)</t>
  </si>
  <si>
    <t>5/12</t>
  </si>
  <si>
    <t>6/12</t>
  </si>
  <si>
    <t>7/12</t>
  </si>
  <si>
    <t>8/12</t>
  </si>
  <si>
    <t>9/12</t>
  </si>
  <si>
    <t>10/12</t>
  </si>
  <si>
    <t>11/12</t>
  </si>
  <si>
    <t>12/12</t>
  </si>
  <si>
    <t>A</t>
  </si>
  <si>
    <t>B</t>
  </si>
  <si>
    <t>C</t>
  </si>
  <si>
    <t>D</t>
  </si>
  <si>
    <t>E</t>
  </si>
  <si>
    <t>F</t>
  </si>
  <si>
    <t>G</t>
  </si>
  <si>
    <t>H</t>
  </si>
  <si>
    <t>1/12</t>
  </si>
  <si>
    <t>2/12</t>
  </si>
  <si>
    <t>3/12</t>
  </si>
  <si>
    <t>4/12</t>
  </si>
  <si>
    <t>Using the electronic Charter School Payment Schedule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</si>
  <si>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</si>
  <si>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</si>
  <si>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</si>
  <si>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</si>
  <si>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</si>
  <si>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</si>
  <si>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</si>
  <si>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</si>
  <si>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(From Budget Worksheets or Char 55-1 report)</t>
  </si>
  <si>
    <t xml:space="preserve">1.  The Payment Schedule worksheet contained in this workbook applies to both new &amp; </t>
  </si>
  <si>
    <t xml:space="preserve">     existing board sponsored charter schools.  If your charter school is sponsored by a </t>
  </si>
  <si>
    <t xml:space="preserve">     district please check with them to determine the payment schedule specific to your school.</t>
  </si>
  <si>
    <t>2.  Simply type in each months actual or estimated Equalization Assistance Base (Column B).</t>
  </si>
  <si>
    <t xml:space="preserve">     The worksheet will calculate your payments for each month (Column G).  Each month </t>
  </si>
  <si>
    <t xml:space="preserve">     please cross reference your estimates with the actual values on the Char 64 payment </t>
  </si>
  <si>
    <t>3.  To calculate the Equalization Assistance Base use the Budget Work Sheets.</t>
  </si>
  <si>
    <t xml:space="preserve">     detail report.</t>
  </si>
  <si>
    <t>June 1</t>
  </si>
  <si>
    <t>June 30</t>
  </si>
  <si>
    <t>4.  If you have any question regarding this schedule or your payments please email School Finance or call 602-542-5695.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</si>
</sst>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7" fontId="25" fillId="0" borderId="0" xfId="0" applyNumberFormat="1" applyFont="1" applyBorder="1" applyAlignment="1">
      <alignment/>
    </xf>
    <xf numFmtId="10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7" fontId="25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49" fontId="25" fillId="0" borderId="10" xfId="0" applyNumberFormat="1" applyFont="1" applyBorder="1" applyAlignment="1">
      <alignment horizontal="right"/>
    </xf>
    <xf numFmtId="49" fontId="26" fillId="0" borderId="10" xfId="0" applyNumberFormat="1" applyFont="1" applyBorder="1" applyAlignment="1">
      <alignment/>
    </xf>
    <xf numFmtId="10" fontId="25" fillId="0" borderId="10" xfId="59" applyNumberFormat="1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7" fontId="25" fillId="0" borderId="10" xfId="0" applyNumberFormat="1" applyFont="1" applyBorder="1" applyAlignment="1">
      <alignment/>
    </xf>
    <xf numFmtId="40" fontId="25" fillId="0" borderId="10" xfId="0" applyNumberFormat="1" applyFont="1" applyBorder="1" applyAlignment="1">
      <alignment/>
    </xf>
    <xf numFmtId="9" fontId="25" fillId="0" borderId="10" xfId="59" applyFont="1" applyBorder="1" applyAlignment="1">
      <alignment horizontal="center"/>
    </xf>
    <xf numFmtId="0" fontId="25" fillId="0" borderId="10" xfId="0" applyFont="1" applyBorder="1" applyAlignment="1">
      <alignment/>
    </xf>
    <xf numFmtId="10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/>
    </xf>
    <xf numFmtId="7" fontId="25" fillId="0" borderId="11" xfId="0" applyNumberFormat="1" applyFont="1" applyBorder="1" applyAlignment="1">
      <alignment horizontal="center"/>
    </xf>
    <xf numFmtId="10" fontId="25" fillId="0" borderId="1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7" fontId="26" fillId="0" borderId="12" xfId="0" applyNumberFormat="1" applyFont="1" applyBorder="1" applyAlignment="1">
      <alignment horizontal="center"/>
    </xf>
    <xf numFmtId="10" fontId="26" fillId="0" borderId="12" xfId="0" applyNumberFormat="1" applyFont="1" applyBorder="1" applyAlignment="1">
      <alignment horizontal="centerContinuous"/>
    </xf>
    <xf numFmtId="49" fontId="26" fillId="0" borderId="12" xfId="0" applyNumberFormat="1" applyFont="1" applyBorder="1" applyAlignment="1">
      <alignment horizontal="centerContinuous"/>
    </xf>
    <xf numFmtId="0" fontId="20" fillId="0" borderId="13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7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7" fontId="25" fillId="0" borderId="15" xfId="0" applyNumberFormat="1" applyFont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/>
    </xf>
    <xf numFmtId="0" fontId="26" fillId="5" borderId="16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7" fontId="26" fillId="5" borderId="12" xfId="0" applyNumberFormat="1" applyFont="1" applyFill="1" applyBorder="1" applyAlignment="1">
      <alignment horizontal="center"/>
    </xf>
    <xf numFmtId="7" fontId="26" fillId="5" borderId="16" xfId="0" applyNumberFormat="1" applyFont="1" applyFill="1" applyBorder="1" applyAlignment="1">
      <alignment horizontal="center"/>
    </xf>
    <xf numFmtId="7" fontId="26" fillId="5" borderId="11" xfId="0" applyNumberFormat="1" applyFont="1" applyFill="1" applyBorder="1" applyAlignment="1">
      <alignment horizontal="center"/>
    </xf>
    <xf numFmtId="10" fontId="26" fillId="5" borderId="17" xfId="0" applyNumberFormat="1" applyFont="1" applyFill="1" applyBorder="1" applyAlignment="1">
      <alignment horizontal="centerContinuous"/>
    </xf>
    <xf numFmtId="49" fontId="26" fillId="5" borderId="18" xfId="0" applyNumberFormat="1" applyFont="1" applyFill="1" applyBorder="1" applyAlignment="1">
      <alignment horizontal="centerContinuous"/>
    </xf>
    <xf numFmtId="10" fontId="26" fillId="5" borderId="19" xfId="0" applyNumberFormat="1" applyFont="1" applyFill="1" applyBorder="1" applyAlignment="1">
      <alignment horizontal="centerContinuous"/>
    </xf>
    <xf numFmtId="49" fontId="26" fillId="5" borderId="20" xfId="0" applyNumberFormat="1" applyFont="1" applyFill="1" applyBorder="1" applyAlignment="1">
      <alignment horizontal="centerContinuous"/>
    </xf>
    <xf numFmtId="10" fontId="26" fillId="5" borderId="21" xfId="0" applyNumberFormat="1" applyFont="1" applyFill="1" applyBorder="1" applyAlignment="1">
      <alignment horizontal="centerContinuous"/>
    </xf>
    <xf numFmtId="49" fontId="26" fillId="5" borderId="22" xfId="0" applyNumberFormat="1" applyFont="1" applyFill="1" applyBorder="1" applyAlignment="1">
      <alignment horizontal="centerContinuous"/>
    </xf>
    <xf numFmtId="0" fontId="26" fillId="5" borderId="10" xfId="0" applyFont="1" applyFill="1" applyBorder="1" applyAlignment="1">
      <alignment/>
    </xf>
    <xf numFmtId="7" fontId="25" fillId="5" borderId="10" xfId="0" applyNumberFormat="1" applyFont="1" applyFill="1" applyBorder="1" applyAlignment="1">
      <alignment/>
    </xf>
    <xf numFmtId="10" fontId="25" fillId="5" borderId="10" xfId="0" applyNumberFormat="1" applyFont="1" applyFill="1" applyBorder="1" applyAlignment="1">
      <alignment/>
    </xf>
    <xf numFmtId="49" fontId="25" fillId="5" borderId="10" xfId="0" applyNumberFormat="1" applyFont="1" applyFill="1" applyBorder="1" applyAlignment="1">
      <alignment horizontal="right"/>
    </xf>
    <xf numFmtId="7" fontId="26" fillId="5" borderId="10" xfId="0" applyNumberFormat="1" applyFont="1" applyFill="1" applyBorder="1" applyAlignment="1">
      <alignment/>
    </xf>
    <xf numFmtId="8" fontId="25" fillId="33" borderId="10" xfId="0" applyNumberFormat="1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28" fillId="5" borderId="0" xfId="0" applyFont="1" applyFill="1" applyBorder="1" applyAlignment="1" quotePrefix="1">
      <alignment/>
    </xf>
    <xf numFmtId="0" fontId="29" fillId="5" borderId="0" xfId="0" applyFont="1" applyFill="1" applyBorder="1" applyAlignment="1" quotePrefix="1">
      <alignment/>
    </xf>
    <xf numFmtId="0" fontId="27" fillId="5" borderId="23" xfId="0" applyFont="1" applyFill="1" applyBorder="1" applyAlignment="1">
      <alignment/>
    </xf>
    <xf numFmtId="0" fontId="27" fillId="5" borderId="24" xfId="0" applyFont="1" applyFill="1" applyBorder="1" applyAlignment="1">
      <alignment/>
    </xf>
    <xf numFmtId="0" fontId="27" fillId="5" borderId="25" xfId="0" applyFont="1" applyFill="1" applyBorder="1" applyAlignment="1">
      <alignment/>
    </xf>
    <xf numFmtId="0" fontId="27" fillId="5" borderId="26" xfId="0" applyFont="1" applyFill="1" applyBorder="1" applyAlignment="1">
      <alignment/>
    </xf>
    <xf numFmtId="0" fontId="27" fillId="5" borderId="27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29" fillId="5" borderId="0" xfId="0" applyFont="1" applyFill="1" applyBorder="1" applyAlignment="1" quotePrefix="1">
      <alignment horizontal="left"/>
    </xf>
    <xf numFmtId="0" fontId="29" fillId="5" borderId="25" xfId="0" applyFont="1" applyFill="1" applyBorder="1" applyAlignment="1" quotePrefix="1">
      <alignment horizontal="left"/>
    </xf>
    <xf numFmtId="0" fontId="29" fillId="5" borderId="0" xfId="0" applyFont="1" applyFill="1" applyBorder="1" applyAlignment="1">
      <alignment horizontal="left"/>
    </xf>
    <xf numFmtId="0" fontId="29" fillId="5" borderId="25" xfId="0" applyFont="1" applyFill="1" applyBorder="1" applyAlignment="1">
      <alignment horizontal="left"/>
    </xf>
    <xf numFmtId="0" fontId="30" fillId="5" borderId="26" xfId="53" applyFont="1" applyFill="1" applyBorder="1" applyAlignment="1" applyProtection="1">
      <alignment horizontal="left"/>
      <protection/>
    </xf>
    <xf numFmtId="0" fontId="8" fillId="5" borderId="0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10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00390625" style="1" customWidth="1"/>
    <col min="2" max="2" width="13.7109375" style="1" customWidth="1"/>
    <col min="3" max="9" width="12.8515625" style="1" customWidth="1"/>
    <col min="10" max="10" width="9.421875" style="1" customWidth="1"/>
    <col min="11" max="16384" width="9.140625" style="1" customWidth="1"/>
  </cols>
  <sheetData>
    <row r="1" spans="1:10" ht="12.75">
      <c r="A1" s="60"/>
      <c r="B1" s="55"/>
      <c r="C1" s="55"/>
      <c r="D1" s="55"/>
      <c r="E1" s="55"/>
      <c r="F1" s="55"/>
      <c r="G1" s="55"/>
      <c r="H1" s="55"/>
      <c r="I1" s="55"/>
      <c r="J1" s="56"/>
    </row>
    <row r="2" spans="1:10" ht="26.25">
      <c r="A2" s="61"/>
      <c r="B2" s="68" t="s">
        <v>41</v>
      </c>
      <c r="C2" s="68"/>
      <c r="D2" s="68"/>
      <c r="E2" s="68"/>
      <c r="F2" s="68"/>
      <c r="G2" s="68"/>
      <c r="H2" s="68"/>
      <c r="I2" s="68"/>
      <c r="J2" s="69"/>
    </row>
    <row r="3" spans="1:10" ht="12.75">
      <c r="A3" s="61"/>
      <c r="B3" s="52"/>
      <c r="C3" s="52"/>
      <c r="D3" s="52"/>
      <c r="E3" s="52"/>
      <c r="F3" s="52"/>
      <c r="G3" s="52"/>
      <c r="H3" s="52"/>
      <c r="I3" s="52"/>
      <c r="J3" s="57"/>
    </row>
    <row r="4" spans="1:10" ht="18.75" customHeight="1">
      <c r="A4" s="61"/>
      <c r="B4" s="65" t="s">
        <v>51</v>
      </c>
      <c r="C4" s="65"/>
      <c r="D4" s="65"/>
      <c r="E4" s="65"/>
      <c r="F4" s="65"/>
      <c r="G4" s="65"/>
      <c r="H4" s="65"/>
      <c r="I4" s="65"/>
      <c r="J4" s="66"/>
    </row>
    <row r="5" spans="1:10" ht="18.75" customHeight="1">
      <c r="A5" s="61"/>
      <c r="B5" s="63" t="s">
        <v>52</v>
      </c>
      <c r="C5" s="63"/>
      <c r="D5" s="63"/>
      <c r="E5" s="63"/>
      <c r="F5" s="63"/>
      <c r="G5" s="63"/>
      <c r="H5" s="63"/>
      <c r="I5" s="63"/>
      <c r="J5" s="64"/>
    </row>
    <row r="6" spans="1:10" ht="18.75" customHeight="1">
      <c r="A6" s="61"/>
      <c r="B6" s="63" t="s">
        <v>53</v>
      </c>
      <c r="C6" s="63"/>
      <c r="D6" s="63"/>
      <c r="E6" s="63"/>
      <c r="F6" s="63"/>
      <c r="G6" s="63"/>
      <c r="H6" s="63"/>
      <c r="I6" s="63"/>
      <c r="J6" s="64"/>
    </row>
    <row r="7" spans="1:10" ht="8.25" customHeight="1">
      <c r="A7" s="61"/>
      <c r="B7" s="54"/>
      <c r="C7" s="52"/>
      <c r="D7" s="52"/>
      <c r="E7" s="52"/>
      <c r="F7" s="52"/>
      <c r="G7" s="52"/>
      <c r="H7" s="52"/>
      <c r="I7" s="52"/>
      <c r="J7" s="57"/>
    </row>
    <row r="8" spans="1:10" ht="15.75">
      <c r="A8" s="61"/>
      <c r="B8" s="65" t="s">
        <v>54</v>
      </c>
      <c r="C8" s="65"/>
      <c r="D8" s="65"/>
      <c r="E8" s="65"/>
      <c r="F8" s="65"/>
      <c r="G8" s="65"/>
      <c r="H8" s="65"/>
      <c r="I8" s="65"/>
      <c r="J8" s="66"/>
    </row>
    <row r="9" spans="1:10" ht="15.75">
      <c r="A9" s="61"/>
      <c r="B9" s="65" t="s">
        <v>55</v>
      </c>
      <c r="C9" s="65"/>
      <c r="D9" s="65"/>
      <c r="E9" s="65"/>
      <c r="F9" s="65"/>
      <c r="G9" s="65"/>
      <c r="H9" s="65"/>
      <c r="I9" s="65"/>
      <c r="J9" s="66"/>
    </row>
    <row r="10" spans="1:10" ht="15.75">
      <c r="A10" s="61"/>
      <c r="B10" s="63" t="s">
        <v>56</v>
      </c>
      <c r="C10" s="63"/>
      <c r="D10" s="63"/>
      <c r="E10" s="63"/>
      <c r="F10" s="63"/>
      <c r="G10" s="63"/>
      <c r="H10" s="63"/>
      <c r="I10" s="63"/>
      <c r="J10" s="64"/>
    </row>
    <row r="11" spans="1:10" ht="15.75">
      <c r="A11" s="61"/>
      <c r="B11" s="65" t="s">
        <v>58</v>
      </c>
      <c r="C11" s="65"/>
      <c r="D11" s="65"/>
      <c r="E11" s="65"/>
      <c r="F11" s="65"/>
      <c r="G11" s="65"/>
      <c r="H11" s="65"/>
      <c r="I11" s="65"/>
      <c r="J11" s="66"/>
    </row>
    <row r="12" spans="1:10" ht="8.25" customHeight="1">
      <c r="A12" s="61"/>
      <c r="B12" s="54"/>
      <c r="C12" s="52"/>
      <c r="D12" s="52"/>
      <c r="E12" s="52"/>
      <c r="F12" s="52"/>
      <c r="G12" s="52"/>
      <c r="H12" s="52"/>
      <c r="I12" s="52"/>
      <c r="J12" s="57"/>
    </row>
    <row r="13" spans="1:10" ht="15.75">
      <c r="A13" s="61"/>
      <c r="B13" s="65" t="s">
        <v>57</v>
      </c>
      <c r="C13" s="65"/>
      <c r="D13" s="65"/>
      <c r="E13" s="65"/>
      <c r="F13" s="65"/>
      <c r="G13" s="65"/>
      <c r="H13" s="65"/>
      <c r="I13" s="65"/>
      <c r="J13" s="66"/>
    </row>
    <row r="14" spans="1:10" ht="8.25" customHeight="1">
      <c r="A14" s="61"/>
      <c r="B14" s="53"/>
      <c r="C14" s="52"/>
      <c r="D14" s="52"/>
      <c r="E14" s="52"/>
      <c r="F14" s="52"/>
      <c r="G14" s="52"/>
      <c r="H14" s="52"/>
      <c r="I14" s="52"/>
      <c r="J14" s="57"/>
    </row>
    <row r="15" spans="1:11" ht="15.75">
      <c r="A15" s="61"/>
      <c r="B15" s="65" t="s">
        <v>61</v>
      </c>
      <c r="C15" s="65"/>
      <c r="D15" s="65"/>
      <c r="E15" s="65"/>
      <c r="F15" s="65"/>
      <c r="G15" s="65"/>
      <c r="H15" s="65"/>
      <c r="I15" s="65"/>
      <c r="J15" s="66"/>
      <c r="K15" s="2"/>
    </row>
    <row r="16" spans="1:11" ht="19.5" thickBot="1">
      <c r="A16" s="62"/>
      <c r="B16" s="67"/>
      <c r="C16" s="67"/>
      <c r="D16" s="67"/>
      <c r="E16" s="67"/>
      <c r="F16" s="58"/>
      <c r="G16" s="58"/>
      <c r="H16" s="58"/>
      <c r="I16" s="58"/>
      <c r="J16" s="59"/>
      <c r="K16" s="2"/>
    </row>
  </sheetData>
  <sheetProtection/>
  <mergeCells count="11">
    <mergeCell ref="B9:J9"/>
    <mergeCell ref="B10:J10"/>
    <mergeCell ref="B11:J11"/>
    <mergeCell ref="B13:J13"/>
    <mergeCell ref="B15:J15"/>
    <mergeCell ref="B16:E16"/>
    <mergeCell ref="B2:J2"/>
    <mergeCell ref="B4:J4"/>
    <mergeCell ref="B5:J5"/>
    <mergeCell ref="B6:J6"/>
    <mergeCell ref="B8:J8"/>
  </mergeCells>
  <printOptions/>
  <pageMargins left="0.75" right="0.75" top="1" bottom="1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90" zoomScaleNormal="90" zoomScalePageLayoutView="0" workbookViewId="0" topLeftCell="A1">
      <selection activeCell="F21" sqref="F21"/>
    </sheetView>
  </sheetViews>
  <sheetFormatPr defaultColWidth="18.00390625" defaultRowHeight="12.75"/>
  <cols>
    <col min="1" max="1" width="18.00390625" style="3" customWidth="1"/>
    <col min="2" max="2" width="18.00390625" style="9" customWidth="1"/>
    <col min="3" max="3" width="9.28125" style="10" customWidth="1"/>
    <col min="4" max="4" width="9.140625" style="11" customWidth="1"/>
    <col min="5" max="5" width="18.00390625" style="9" customWidth="1"/>
    <col min="6" max="8" width="18.00390625" style="3" customWidth="1"/>
    <col min="9" max="9" width="18.00390625" style="9" customWidth="1"/>
    <col min="10" max="16384" width="18.00390625" style="3" customWidth="1"/>
  </cols>
  <sheetData>
    <row r="1" spans="1:9" ht="15">
      <c r="A1" s="5"/>
      <c r="B1" s="6"/>
      <c r="C1" s="7"/>
      <c r="D1" s="8"/>
      <c r="E1" s="6"/>
      <c r="F1" s="5"/>
      <c r="G1" s="5"/>
      <c r="H1" s="5"/>
      <c r="I1" s="6"/>
    </row>
    <row r="2" spans="1:9" ht="15">
      <c r="A2" s="25" t="s">
        <v>29</v>
      </c>
      <c r="B2" s="26" t="s">
        <v>30</v>
      </c>
      <c r="C2" s="27" t="s">
        <v>31</v>
      </c>
      <c r="D2" s="28"/>
      <c r="E2" s="26" t="s">
        <v>32</v>
      </c>
      <c r="F2" s="25" t="s">
        <v>33</v>
      </c>
      <c r="G2" s="25" t="s">
        <v>34</v>
      </c>
      <c r="H2" s="25" t="s">
        <v>35</v>
      </c>
      <c r="I2" s="26" t="s">
        <v>36</v>
      </c>
    </row>
    <row r="3" spans="1:9" s="4" customFormat="1" ht="15">
      <c r="A3" s="34"/>
      <c r="B3" s="37" t="s">
        <v>0</v>
      </c>
      <c r="C3" s="40" t="s">
        <v>10</v>
      </c>
      <c r="D3" s="41"/>
      <c r="E3" s="37" t="s">
        <v>0</v>
      </c>
      <c r="F3" s="34" t="s">
        <v>1</v>
      </c>
      <c r="G3" s="34" t="s">
        <v>2</v>
      </c>
      <c r="H3" s="34" t="s">
        <v>3</v>
      </c>
      <c r="I3" s="37" t="s">
        <v>0</v>
      </c>
    </row>
    <row r="4" spans="1:9" s="4" customFormat="1" ht="15">
      <c r="A4" s="35" t="s">
        <v>4</v>
      </c>
      <c r="B4" s="38" t="s">
        <v>17</v>
      </c>
      <c r="C4" s="42" t="s">
        <v>5</v>
      </c>
      <c r="D4" s="43"/>
      <c r="E4" s="38" t="s">
        <v>17</v>
      </c>
      <c r="F4" s="35" t="s">
        <v>6</v>
      </c>
      <c r="G4" s="35" t="s">
        <v>7</v>
      </c>
      <c r="H4" s="35" t="s">
        <v>4</v>
      </c>
      <c r="I4" s="38" t="s">
        <v>17</v>
      </c>
    </row>
    <row r="5" spans="1:9" s="4" customFormat="1" ht="15">
      <c r="A5" s="36"/>
      <c r="B5" s="39" t="s">
        <v>8</v>
      </c>
      <c r="C5" s="44" t="s">
        <v>9</v>
      </c>
      <c r="D5" s="45"/>
      <c r="E5" s="39" t="s">
        <v>18</v>
      </c>
      <c r="F5" s="36" t="s">
        <v>5</v>
      </c>
      <c r="G5" s="36"/>
      <c r="H5" s="36" t="s">
        <v>5</v>
      </c>
      <c r="I5" s="39" t="s">
        <v>19</v>
      </c>
    </row>
    <row r="6" spans="1:9" s="4" customFormat="1" ht="60.75" thickBot="1">
      <c r="A6" s="29"/>
      <c r="B6" s="30" t="s">
        <v>50</v>
      </c>
      <c r="C6" s="70"/>
      <c r="D6" s="70"/>
      <c r="E6" s="31" t="s">
        <v>11</v>
      </c>
      <c r="F6" s="30" t="s">
        <v>12</v>
      </c>
      <c r="G6" s="32"/>
      <c r="H6" s="32" t="s">
        <v>13</v>
      </c>
      <c r="I6" s="33" t="s">
        <v>20</v>
      </c>
    </row>
    <row r="7" spans="1:9" s="4" customFormat="1" ht="15">
      <c r="A7" s="21"/>
      <c r="B7" s="22"/>
      <c r="C7" s="23"/>
      <c r="D7" s="24"/>
      <c r="E7" s="22"/>
      <c r="F7" s="21"/>
      <c r="G7" s="21"/>
      <c r="H7" s="21"/>
      <c r="I7" s="22"/>
    </row>
    <row r="8" spans="1:9" ht="15">
      <c r="A8" s="13" t="s">
        <v>14</v>
      </c>
      <c r="B8" s="51"/>
      <c r="C8" s="14">
        <f>ROUND(1/12,4)</f>
        <v>0.0833</v>
      </c>
      <c r="D8" s="15" t="s">
        <v>37</v>
      </c>
      <c r="E8" s="16">
        <f aca="true" t="shared" si="0" ref="E8:E19">ROUND(B8*C8,2)</f>
        <v>0</v>
      </c>
      <c r="F8" s="16">
        <f aca="true" t="shared" si="1" ref="F8:F19">IF(E8-I7&lt;0,0,E8-I7)</f>
        <v>0</v>
      </c>
      <c r="G8" s="16"/>
      <c r="H8" s="16">
        <f aca="true" t="shared" si="2" ref="H8:H19">IF((F8+G8)&lt;0,0,F8+G8)</f>
        <v>0</v>
      </c>
      <c r="I8" s="16">
        <f>I7+H8</f>
        <v>0</v>
      </c>
    </row>
    <row r="9" spans="1:9" ht="15">
      <c r="A9" s="13" t="s">
        <v>15</v>
      </c>
      <c r="B9" s="51"/>
      <c r="C9" s="14">
        <f>ROUND(2/12,4)</f>
        <v>0.1667</v>
      </c>
      <c r="D9" s="15" t="s">
        <v>38</v>
      </c>
      <c r="E9" s="16">
        <f t="shared" si="0"/>
        <v>0</v>
      </c>
      <c r="F9" s="16">
        <f>IF(E9-(I8-SUM(G$8:G8))&lt;0,0,E9-(I8-SUM(G$8:G8)))</f>
        <v>0</v>
      </c>
      <c r="G9" s="17"/>
      <c r="H9" s="16">
        <f t="shared" si="2"/>
        <v>0</v>
      </c>
      <c r="I9" s="17">
        <f aca="true" t="shared" si="3" ref="I9:I19">I8+H9</f>
        <v>0</v>
      </c>
    </row>
    <row r="10" spans="1:9" ht="15">
      <c r="A10" s="13" t="s">
        <v>42</v>
      </c>
      <c r="B10" s="51"/>
      <c r="C10" s="14">
        <f>ROUND(3/12,4)</f>
        <v>0.25</v>
      </c>
      <c r="D10" s="15" t="s">
        <v>39</v>
      </c>
      <c r="E10" s="16">
        <f t="shared" si="0"/>
        <v>0</v>
      </c>
      <c r="F10" s="16">
        <f>IF(E10-(I9-SUM(G$8:G9))&lt;0,0,E10-(I9-SUM(G$8:G9)))</f>
        <v>0</v>
      </c>
      <c r="G10" s="17"/>
      <c r="H10" s="16">
        <f t="shared" si="2"/>
        <v>0</v>
      </c>
      <c r="I10" s="17">
        <f t="shared" si="3"/>
        <v>0</v>
      </c>
    </row>
    <row r="11" spans="1:9" ht="15">
      <c r="A11" s="13" t="s">
        <v>43</v>
      </c>
      <c r="B11" s="51"/>
      <c r="C11" s="14">
        <f>ROUND(4/12,4)</f>
        <v>0.3333</v>
      </c>
      <c r="D11" s="18" t="s">
        <v>40</v>
      </c>
      <c r="E11" s="16">
        <f t="shared" si="0"/>
        <v>0</v>
      </c>
      <c r="F11" s="16">
        <f>IF(E11-(I10-SUM(G$8:G10))&lt;0,0,E11-(I10-SUM(G$8:G10)))</f>
        <v>0</v>
      </c>
      <c r="G11" s="17"/>
      <c r="H11" s="16">
        <f t="shared" si="2"/>
        <v>0</v>
      </c>
      <c r="I11" s="17">
        <f t="shared" si="3"/>
        <v>0</v>
      </c>
    </row>
    <row r="12" spans="1:9" ht="15">
      <c r="A12" s="13" t="s">
        <v>44</v>
      </c>
      <c r="B12" s="51"/>
      <c r="C12" s="14">
        <f>ROUND(5/12,4)</f>
        <v>0.4167</v>
      </c>
      <c r="D12" s="15" t="s">
        <v>21</v>
      </c>
      <c r="E12" s="16">
        <f t="shared" si="0"/>
        <v>0</v>
      </c>
      <c r="F12" s="16">
        <f>IF(E12-(I11-SUM(G$8:G11))&lt;0,0,E12-(I11-SUM(G$8:G11)))</f>
        <v>0</v>
      </c>
      <c r="G12" s="17"/>
      <c r="H12" s="16">
        <f t="shared" si="2"/>
        <v>0</v>
      </c>
      <c r="I12" s="17">
        <f t="shared" si="3"/>
        <v>0</v>
      </c>
    </row>
    <row r="13" spans="1:9" ht="15">
      <c r="A13" s="13" t="s">
        <v>45</v>
      </c>
      <c r="B13" s="51"/>
      <c r="C13" s="14">
        <f>ROUND(6/12,4)</f>
        <v>0.5</v>
      </c>
      <c r="D13" s="15" t="s">
        <v>22</v>
      </c>
      <c r="E13" s="16">
        <f t="shared" si="0"/>
        <v>0</v>
      </c>
      <c r="F13" s="16">
        <f>IF(E13-(I12-SUM(G$8:G12))&lt;0,0,E13-(I12-SUM(G$8:G12)))</f>
        <v>0</v>
      </c>
      <c r="G13" s="17"/>
      <c r="H13" s="16">
        <f t="shared" si="2"/>
        <v>0</v>
      </c>
      <c r="I13" s="17">
        <f t="shared" si="3"/>
        <v>0</v>
      </c>
    </row>
    <row r="14" spans="1:9" ht="15">
      <c r="A14" s="13" t="s">
        <v>46</v>
      </c>
      <c r="B14" s="51"/>
      <c r="C14" s="14">
        <f>ROUND(7/12,4)</f>
        <v>0.5833</v>
      </c>
      <c r="D14" s="15" t="s">
        <v>23</v>
      </c>
      <c r="E14" s="16">
        <f t="shared" si="0"/>
        <v>0</v>
      </c>
      <c r="F14" s="16">
        <f>IF(E14-(I13-SUM(G$8:G13))&lt;0,0,E14-(I13-SUM(G$8:G13)))</f>
        <v>0</v>
      </c>
      <c r="G14" s="17"/>
      <c r="H14" s="16">
        <f t="shared" si="2"/>
        <v>0</v>
      </c>
      <c r="I14" s="17">
        <f t="shared" si="3"/>
        <v>0</v>
      </c>
    </row>
    <row r="15" spans="1:9" ht="15">
      <c r="A15" s="13" t="s">
        <v>47</v>
      </c>
      <c r="B15" s="51"/>
      <c r="C15" s="14">
        <f>ROUND(8/12,4)</f>
        <v>0.6667</v>
      </c>
      <c r="D15" s="15" t="s">
        <v>24</v>
      </c>
      <c r="E15" s="16">
        <f t="shared" si="0"/>
        <v>0</v>
      </c>
      <c r="F15" s="16">
        <f>IF(E15-(I14-SUM(G$8:G14))&lt;0,0,E15-(I14-SUM(G$8:G14)))</f>
        <v>0</v>
      </c>
      <c r="G15" s="17"/>
      <c r="H15" s="16">
        <f t="shared" si="2"/>
        <v>0</v>
      </c>
      <c r="I15" s="17">
        <f t="shared" si="3"/>
        <v>0</v>
      </c>
    </row>
    <row r="16" spans="1:9" ht="15">
      <c r="A16" s="13" t="s">
        <v>48</v>
      </c>
      <c r="B16" s="51"/>
      <c r="C16" s="14">
        <f>ROUND(9/12,4)</f>
        <v>0.75</v>
      </c>
      <c r="D16" s="15" t="s">
        <v>25</v>
      </c>
      <c r="E16" s="16">
        <f t="shared" si="0"/>
        <v>0</v>
      </c>
      <c r="F16" s="16">
        <f>IF(E16-(I15-SUM(G$8:G15))&lt;0,0,E16-(I15-SUM(G$8:G15)))</f>
        <v>0</v>
      </c>
      <c r="G16" s="17"/>
      <c r="H16" s="16">
        <f t="shared" si="2"/>
        <v>0</v>
      </c>
      <c r="I16" s="17">
        <f t="shared" si="3"/>
        <v>0</v>
      </c>
    </row>
    <row r="17" spans="1:9" ht="15">
      <c r="A17" s="13" t="s">
        <v>49</v>
      </c>
      <c r="B17" s="51"/>
      <c r="C17" s="14">
        <f>ROUND(10/12,4)</f>
        <v>0.8333</v>
      </c>
      <c r="D17" s="15" t="s">
        <v>26</v>
      </c>
      <c r="E17" s="16">
        <f t="shared" si="0"/>
        <v>0</v>
      </c>
      <c r="F17" s="16">
        <f>IF(E17-(I16-SUM(G$8:G16))&lt;0,0,E17-(I16-SUM(G$8:G16)))</f>
        <v>0</v>
      </c>
      <c r="G17" s="17"/>
      <c r="H17" s="16">
        <f t="shared" si="2"/>
        <v>0</v>
      </c>
      <c r="I17" s="17">
        <f t="shared" si="3"/>
        <v>0</v>
      </c>
    </row>
    <row r="18" spans="1:9" ht="15">
      <c r="A18" s="13" t="s">
        <v>59</v>
      </c>
      <c r="B18" s="51"/>
      <c r="C18" s="14">
        <f>ROUND(11/12,4)</f>
        <v>0.9167</v>
      </c>
      <c r="D18" s="15" t="s">
        <v>27</v>
      </c>
      <c r="E18" s="16">
        <f t="shared" si="0"/>
        <v>0</v>
      </c>
      <c r="F18" s="16">
        <f>IF(E18-(I17-SUM(G$8:G17))&lt;0,0,E18-(I17-SUM(G$8:G17)))</f>
        <v>0</v>
      </c>
      <c r="G18" s="17"/>
      <c r="H18" s="16">
        <f t="shared" si="2"/>
        <v>0</v>
      </c>
      <c r="I18" s="17">
        <f t="shared" si="3"/>
        <v>0</v>
      </c>
    </row>
    <row r="19" spans="1:9" ht="15">
      <c r="A19" s="13" t="s">
        <v>60</v>
      </c>
      <c r="B19" s="51"/>
      <c r="C19" s="14">
        <f>ROUND(12/12,4)</f>
        <v>1</v>
      </c>
      <c r="D19" s="15" t="s">
        <v>28</v>
      </c>
      <c r="E19" s="16">
        <f t="shared" si="0"/>
        <v>0</v>
      </c>
      <c r="F19" s="16">
        <f>IF(E19-(I18-SUM(G$8:G18))&lt;0,0,E19-(I18-SUM(G$8:G18)))</f>
        <v>0</v>
      </c>
      <c r="G19" s="17"/>
      <c r="H19" s="16">
        <f t="shared" si="2"/>
        <v>0</v>
      </c>
      <c r="I19" s="17">
        <f t="shared" si="3"/>
        <v>0</v>
      </c>
    </row>
    <row r="20" spans="1:9" ht="15">
      <c r="A20" s="19"/>
      <c r="B20" s="17"/>
      <c r="C20" s="20"/>
      <c r="D20" s="12"/>
      <c r="E20" s="17"/>
      <c r="F20" s="17"/>
      <c r="G20" s="17"/>
      <c r="H20" s="17"/>
      <c r="I20" s="17"/>
    </row>
    <row r="21" spans="1:9" ht="15">
      <c r="A21" s="46" t="s">
        <v>16</v>
      </c>
      <c r="B21" s="47"/>
      <c r="C21" s="48"/>
      <c r="D21" s="49"/>
      <c r="E21" s="47"/>
      <c r="F21" s="47"/>
      <c r="G21" s="47"/>
      <c r="H21" s="50">
        <f>SUM(H8:H19)</f>
        <v>0</v>
      </c>
      <c r="I21" s="47"/>
    </row>
    <row r="22" spans="1:9" ht="15">
      <c r="A22" s="5"/>
      <c r="B22" s="6"/>
      <c r="C22" s="7"/>
      <c r="D22" s="8"/>
      <c r="E22" s="6"/>
      <c r="F22" s="6"/>
      <c r="G22" s="6"/>
      <c r="H22" s="6"/>
      <c r="I22" s="6"/>
    </row>
    <row r="23" ht="15">
      <c r="H23" s="9"/>
    </row>
  </sheetData>
  <sheetProtection/>
  <mergeCells count="1">
    <mergeCell ref="C6:D6"/>
  </mergeCells>
  <printOptions horizontalCentered="1"/>
  <pageMargins left="0.48" right="0.5" top="0.75" bottom="0.5" header="0.5" footer="0.25"/>
  <pageSetup fitToHeight="1" fitToWidth="1" horizontalDpi="300" verticalDpi="300" orientation="landscape" scale="89" r:id="rId3"/>
  <headerFooter alignWithMargins="0">
    <oddHeader>&amp;C&amp;"Candara,Regular"&amp;14FY2011 Payment Schedule - Charter Schools</oddHead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jmarsha</cp:lastModifiedBy>
  <cp:lastPrinted>2010-12-01T20:12:52Z</cp:lastPrinted>
  <dcterms:created xsi:type="dcterms:W3CDTF">1997-07-09T20:43:40Z</dcterms:created>
  <dcterms:modified xsi:type="dcterms:W3CDTF">2011-03-29T17:01:19Z</dcterms:modified>
  <cp:category/>
  <cp:version/>
  <cp:contentType/>
  <cp:contentStatus/>
</cp:coreProperties>
</file>